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bertca\OneDrive - City of Corpus Christi\Projects\"/>
    </mc:Choice>
  </mc:AlternateContent>
  <xr:revisionPtr revIDLastSave="378" documentId="8_{4DA07B0A-9215-498F-AFB7-8E697BE690FA}" xr6:coauthVersionLast="41" xr6:coauthVersionMax="41" xr10:uidLastSave="{22870ACA-8650-4605-BC00-7B22F88C5A4D}"/>
  <bookViews>
    <workbookView xWindow="2460" yWindow="255" windowWidth="24780" windowHeight="16110" xr2:uid="{74B75992-1944-47D2-9E7B-763C2671C386}"/>
  </bookViews>
  <sheets>
    <sheet name="Residential Fee Calculato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7" i="1" l="1"/>
  <c r="F27" i="1"/>
  <c r="E31" i="1"/>
  <c r="C31" i="1"/>
  <c r="D31" i="1" s="1"/>
  <c r="G27" i="1"/>
  <c r="E27" i="1"/>
  <c r="D27" i="1"/>
  <c r="C27" i="1"/>
  <c r="F31" i="1" l="1"/>
  <c r="I27" i="1"/>
  <c r="C9" i="1"/>
  <c r="F21" i="1"/>
  <c r="E21" i="1"/>
  <c r="D21" i="1"/>
  <c r="C21" i="1"/>
  <c r="D15" i="1"/>
  <c r="C15" i="1"/>
  <c r="F15" i="1"/>
  <c r="E15" i="1"/>
  <c r="E35" i="1" l="1"/>
  <c r="C35" i="1" l="1"/>
  <c r="D35" i="1" s="1"/>
  <c r="F35" i="1" l="1"/>
  <c r="H15" i="1" l="1"/>
  <c r="E9" i="1"/>
  <c r="H21" i="1"/>
  <c r="G21" i="1" l="1"/>
  <c r="I21" i="1" s="1"/>
  <c r="G15" i="1"/>
  <c r="I15" i="1" s="1"/>
  <c r="D9" i="1"/>
  <c r="F9" i="1" s="1"/>
</calcChain>
</file>

<file path=xl/sharedStrings.xml><?xml version="1.0" encoding="utf-8"?>
<sst xmlns="http://schemas.openxmlformats.org/spreadsheetml/2006/main" count="53" uniqueCount="23">
  <si>
    <t>Permit Fee</t>
  </si>
  <si>
    <t>Plan Review</t>
  </si>
  <si>
    <t>New Residential Fees</t>
  </si>
  <si>
    <t>Enter SQ. FT.</t>
  </si>
  <si>
    <t>Additions</t>
  </si>
  <si>
    <t>Building</t>
  </si>
  <si>
    <t>Electrical</t>
  </si>
  <si>
    <t>Mechanical</t>
  </si>
  <si>
    <t>Plumbing</t>
  </si>
  <si>
    <t>Remodels</t>
  </si>
  <si>
    <t>Total Fees Due</t>
  </si>
  <si>
    <t>CITY OF CORPUS CHRISTI DEVELOPMENT SERVICES DEPARTMENT</t>
  </si>
  <si>
    <t>Step 2: Enter the square footage for your project</t>
  </si>
  <si>
    <t>Residential Fee Calculator</t>
  </si>
  <si>
    <t>Step 1: Select your project type</t>
  </si>
  <si>
    <t>Demo</t>
  </si>
  <si>
    <t>MSW fees are estimated.</t>
  </si>
  <si>
    <t>MSW (Est)</t>
  </si>
  <si>
    <t>Tapping Fees and other miscellaneous charges are not included.</t>
  </si>
  <si>
    <t>Step 3: If project is an Addition or Remodel, use checkbox to select applicable trade needs.</t>
  </si>
  <si>
    <t>Accessory (Carport, Detached Garage, Sheds, Swimming Pools, Solar Panels, etc.)</t>
  </si>
  <si>
    <t>Roofing and Siding</t>
  </si>
  <si>
    <t>Step 4: Review  the amount in the "Total Fees Due" Column. The Plan Review  fees are due when submitting plans. Balance of fees is paid when permit is approved.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</si>
</sst>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sz val="14"/>
      <color indexed="8"/>
      <name val="Cambria"/>
      <family val="1"/>
    </font>
    <font>
      <sz val="18"/>
      <color indexed="8"/>
      <name val="Calibri"/>
      <family val="2"/>
    </font>
    <font>
      <i/>
      <sz val="10"/>
      <color indexed="8"/>
      <name val="Calibri"/>
      <family val="2"/>
    </font>
    <font>
      <sz val="8"/>
      <color rgb="FF000000"/>
      <name val="Segoe UI"/>
      <family val="2"/>
    </font>
  </fonts>
  <fills count="8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</fills>
  <borders count="15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Border="1"/>
    <xf numFmtId="164" fontId="0" fillId="0" borderId="5" xfId="0" applyNumberFormat="1" applyBorder="1"/>
    <xf numFmtId="164" fontId="0" fillId="0" borderId="6" xfId="0" applyNumberFormat="1" applyBorder="1"/>
    <xf numFmtId="0" fontId="1" fillId="0" borderId="2" xfId="0" applyFont="1" applyBorder="1"/>
    <xf numFmtId="0" fontId="1" fillId="0" borderId="1" xfId="0" applyFont="1" applyBorder="1" applyAlignment="1">
      <alignment horizontal="center"/>
    </xf>
    <xf numFmtId="0" fontId="0" fillId="0" borderId="3" xfId="0" applyBorder="1" applyAlignment="1">
      <alignment horizontal="center"/>
    </xf>
    <xf numFmtId="164" fontId="1" fillId="0" borderId="6" xfId="0" applyNumberFormat="1" applyFont="1" applyBorder="1" applyAlignment="1">
      <alignment horizontal="center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left" wrapText="1"/>
    </xf>
    <xf numFmtId="0" fontId="1" fillId="0" borderId="8" xfId="0" applyFont="1" applyBorder="1"/>
    <xf numFmtId="0" fontId="1" fillId="0" borderId="7" xfId="0" applyFont="1" applyBorder="1"/>
    <xf numFmtId="0" fontId="1" fillId="0" borderId="0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164" fontId="1" fillId="0" borderId="12" xfId="0" applyNumberFormat="1" applyFont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0" xfId="0" applyFont="1"/>
    <xf numFmtId="0" fontId="2" fillId="0" borderId="4" xfId="0" applyFont="1" applyBorder="1" applyProtection="1">
      <protection locked="0"/>
    </xf>
    <xf numFmtId="0" fontId="1" fillId="0" borderId="0" xfId="0" applyFont="1" applyBorder="1" applyProtection="1">
      <protection locked="0"/>
    </xf>
    <xf numFmtId="164" fontId="0" fillId="0" borderId="5" xfId="0" applyNumberFormat="1" applyBorder="1" applyProtection="1"/>
    <xf numFmtId="0" fontId="1" fillId="0" borderId="11" xfId="0" applyFont="1" applyFill="1" applyBorder="1" applyAlignment="1"/>
    <xf numFmtId="0" fontId="1" fillId="0" borderId="11" xfId="0" applyFont="1" applyFill="1" applyBorder="1"/>
    <xf numFmtId="0" fontId="0" fillId="0" borderId="13" xfId="0" applyBorder="1"/>
    <xf numFmtId="164" fontId="0" fillId="0" borderId="12" xfId="0" applyNumberFormat="1" applyBorder="1"/>
    <xf numFmtId="0" fontId="2" fillId="0" borderId="0" xfId="0" applyFont="1" applyBorder="1" applyProtection="1">
      <protection locked="0"/>
    </xf>
    <xf numFmtId="164" fontId="0" fillId="0" borderId="0" xfId="0" applyNumberFormat="1" applyBorder="1"/>
    <xf numFmtId="164" fontId="1" fillId="0" borderId="0" xfId="0" applyNumberFormat="1" applyFont="1" applyBorder="1" applyAlignment="1">
      <alignment horizontal="center"/>
    </xf>
    <xf numFmtId="0" fontId="1" fillId="0" borderId="0" xfId="0" applyFont="1" applyFill="1" applyBorder="1" applyAlignment="1" applyProtection="1">
      <alignment horizontal="center"/>
      <protection locked="0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left" wrapText="1"/>
    </xf>
    <xf numFmtId="0" fontId="1" fillId="4" borderId="8" xfId="0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5" borderId="9" xfId="0" applyFont="1" applyFill="1" applyBorder="1" applyAlignment="1">
      <alignment horizontal="center"/>
    </xf>
    <xf numFmtId="0" fontId="1" fillId="5" borderId="10" xfId="0" applyFont="1" applyFill="1" applyBorder="1" applyAlignment="1">
      <alignment horizontal="center"/>
    </xf>
    <xf numFmtId="0" fontId="1" fillId="5" borderId="14" xfId="0" applyFont="1" applyFill="1" applyBorder="1" applyAlignment="1">
      <alignment horizontal="center"/>
    </xf>
    <xf numFmtId="0" fontId="1" fillId="6" borderId="9" xfId="0" applyFont="1" applyFill="1" applyBorder="1" applyAlignment="1">
      <alignment horizontal="center"/>
    </xf>
    <xf numFmtId="0" fontId="1" fillId="6" borderId="10" xfId="0" applyFont="1" applyFill="1" applyBorder="1" applyAlignment="1">
      <alignment horizontal="center"/>
    </xf>
    <xf numFmtId="0" fontId="1" fillId="6" borderId="14" xfId="0" applyFont="1" applyFill="1" applyBorder="1" applyAlignment="1">
      <alignment horizontal="center"/>
    </xf>
    <xf numFmtId="0" fontId="1" fillId="7" borderId="9" xfId="0" applyFont="1" applyFill="1" applyBorder="1" applyAlignment="1">
      <alignment horizontal="center"/>
    </xf>
    <xf numFmtId="0" fontId="1" fillId="7" borderId="10" xfId="0" applyFont="1" applyFill="1" applyBorder="1" applyAlignment="1">
      <alignment horizontal="center"/>
    </xf>
    <xf numFmtId="0" fontId="1" fillId="7" borderId="1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D$14" lockText="1" noThreeD="1"/>
</file>

<file path=xl/ctrlProps/ctrlProp10.xml><?xml version="1.0" encoding="utf-8"?>
<formControlPr xmlns="http://schemas.microsoft.com/office/spreadsheetml/2009/9/main" objectType="CheckBox" fmlaLink="$H$26" lockText="1" noThreeD="1"/>
</file>

<file path=xl/ctrlProps/ctrlProp2.xml><?xml version="1.0" encoding="utf-8"?>
<formControlPr xmlns="http://schemas.microsoft.com/office/spreadsheetml/2009/9/main" objectType="CheckBox" fmlaLink="$E$14" lockText="1" noThreeD="1"/>
</file>

<file path=xl/ctrlProps/ctrlProp3.xml><?xml version="1.0" encoding="utf-8"?>
<formControlPr xmlns="http://schemas.microsoft.com/office/spreadsheetml/2009/9/main" objectType="CheckBox" fmlaLink="$F$14" lockText="1" noThreeD="1"/>
</file>

<file path=xl/ctrlProps/ctrlProp4.xml><?xml version="1.0" encoding="utf-8"?>
<formControlPr xmlns="http://schemas.microsoft.com/office/spreadsheetml/2009/9/main" objectType="CheckBox" fmlaLink="$D$20" lockText="1" noThreeD="1"/>
</file>

<file path=xl/ctrlProps/ctrlProp5.xml><?xml version="1.0" encoding="utf-8"?>
<formControlPr xmlns="http://schemas.microsoft.com/office/spreadsheetml/2009/9/main" objectType="CheckBox" fmlaLink="$E$20" lockText="1" noThreeD="1"/>
</file>

<file path=xl/ctrlProps/ctrlProp6.xml><?xml version="1.0" encoding="utf-8"?>
<formControlPr xmlns="http://schemas.microsoft.com/office/spreadsheetml/2009/9/main" objectType="CheckBox" fmlaLink="$F$20" lockText="1" noThreeD="1"/>
</file>

<file path=xl/ctrlProps/ctrlProp7.xml><?xml version="1.0" encoding="utf-8"?>
<formControlPr xmlns="http://schemas.microsoft.com/office/spreadsheetml/2009/9/main" objectType="CheckBox" fmlaLink="$D$26" lockText="1" noThreeD="1"/>
</file>

<file path=xl/ctrlProps/ctrlProp8.xml><?xml version="1.0" encoding="utf-8"?>
<formControlPr xmlns="http://schemas.microsoft.com/office/spreadsheetml/2009/9/main" objectType="CheckBox" fmlaLink="$E$26" lockText="1" noThreeD="1"/>
</file>

<file path=xl/ctrlProps/ctrlProp9.xml><?xml version="1.0" encoding="utf-8"?>
<formControlPr xmlns="http://schemas.microsoft.com/office/spreadsheetml/2009/9/main" objectType="CheckBox" fmlaLink="$F$26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228600</xdr:colOff>
          <xdr:row>11</xdr:row>
          <xdr:rowOff>171450</xdr:rowOff>
        </xdr:from>
        <xdr:to>
          <xdr:col>3</xdr:col>
          <xdr:colOff>590550</xdr:colOff>
          <xdr:row>12</xdr:row>
          <xdr:rowOff>152400</xdr:rowOff>
        </xdr:to>
        <xdr:sp macro="" textlink="">
          <xdr:nvSpPr>
            <xdr:cNvPr id="1025" name="Check Box 1" descr="Yes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12</xdr:row>
          <xdr:rowOff>0</xdr:rowOff>
        </xdr:from>
        <xdr:to>
          <xdr:col>4</xdr:col>
          <xdr:colOff>685800</xdr:colOff>
          <xdr:row>13</xdr:row>
          <xdr:rowOff>0</xdr:rowOff>
        </xdr:to>
        <xdr:sp macro="" textlink="">
          <xdr:nvSpPr>
            <xdr:cNvPr id="1026" name="Check Box 2" descr="Yes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12</xdr:row>
          <xdr:rowOff>0</xdr:rowOff>
        </xdr:from>
        <xdr:to>
          <xdr:col>6</xdr:col>
          <xdr:colOff>38100</xdr:colOff>
          <xdr:row>14</xdr:row>
          <xdr:rowOff>19050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17</xdr:row>
          <xdr:rowOff>104775</xdr:rowOff>
        </xdr:from>
        <xdr:to>
          <xdr:col>3</xdr:col>
          <xdr:colOff>342900</xdr:colOff>
          <xdr:row>20</xdr:row>
          <xdr:rowOff>66675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219075</xdr:colOff>
          <xdr:row>17</xdr:row>
          <xdr:rowOff>171450</xdr:rowOff>
        </xdr:from>
        <xdr:to>
          <xdr:col>4</xdr:col>
          <xdr:colOff>495300</xdr:colOff>
          <xdr:row>18</xdr:row>
          <xdr:rowOff>171450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17</xdr:row>
          <xdr:rowOff>171450</xdr:rowOff>
        </xdr:from>
        <xdr:to>
          <xdr:col>6</xdr:col>
          <xdr:colOff>28575</xdr:colOff>
          <xdr:row>19</xdr:row>
          <xdr:rowOff>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23</xdr:row>
          <xdr:rowOff>104775</xdr:rowOff>
        </xdr:from>
        <xdr:to>
          <xdr:col>3</xdr:col>
          <xdr:colOff>342900</xdr:colOff>
          <xdr:row>25</xdr:row>
          <xdr:rowOff>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219075</xdr:colOff>
          <xdr:row>23</xdr:row>
          <xdr:rowOff>171450</xdr:rowOff>
        </xdr:from>
        <xdr:to>
          <xdr:col>4</xdr:col>
          <xdr:colOff>495300</xdr:colOff>
          <xdr:row>24</xdr:row>
          <xdr:rowOff>171450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23</xdr:row>
          <xdr:rowOff>171450</xdr:rowOff>
        </xdr:from>
        <xdr:to>
          <xdr:col>6</xdr:col>
          <xdr:colOff>28575</xdr:colOff>
          <xdr:row>25</xdr:row>
          <xdr:rowOff>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23</xdr:row>
          <xdr:rowOff>171450</xdr:rowOff>
        </xdr:from>
        <xdr:to>
          <xdr:col>8</xdr:col>
          <xdr:colOff>76200</xdr:colOff>
          <xdr:row>24</xdr:row>
          <xdr:rowOff>171450</xdr:rowOff>
        </xdr:to>
        <xdr:sp macro="" textlink="">
          <xdr:nvSpPr>
            <xdr:cNvPr id="1039" name="Check Box 15" descr="Pool or Solar Panel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Pool or Solar Panel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235101-2724-41BD-A083-661857695FCA}">
  <dimension ref="B1:I40"/>
  <sheetViews>
    <sheetView tabSelected="1" topLeftCell="B1" zoomScaleNormal="100" workbookViewId="0">
      <selection activeCell="B1" sqref="B1:I1"/>
    </sheetView>
  </sheetViews>
  <sheetFormatPr defaultRowHeight="15" x14ac:dyDescent="0.25"/>
  <cols>
    <col min="1" max="1" width="0" hidden="1" customWidth="1"/>
    <col min="2" max="2" width="12.140625" bestFit="1" customWidth="1"/>
    <col min="3" max="3" width="10.7109375" bestFit="1" customWidth="1"/>
    <col min="4" max="4" width="11.85546875" bestFit="1" customWidth="1"/>
    <col min="5" max="6" width="14.140625" bestFit="1" customWidth="1"/>
    <col min="7" max="7" width="11.85546875" bestFit="1" customWidth="1"/>
    <col min="8" max="8" width="19" customWidth="1"/>
    <col min="9" max="9" width="24.140625" customWidth="1"/>
  </cols>
  <sheetData>
    <row r="1" spans="2:9" ht="18" x14ac:dyDescent="0.25">
      <c r="B1" s="32" t="s">
        <v>11</v>
      </c>
      <c r="C1" s="32"/>
      <c r="D1" s="32"/>
      <c r="E1" s="32"/>
      <c r="F1" s="32"/>
      <c r="G1" s="32"/>
      <c r="H1" s="32"/>
      <c r="I1" s="32"/>
    </row>
    <row r="2" spans="2:9" ht="23.25" x14ac:dyDescent="0.35">
      <c r="B2" s="33" t="s">
        <v>13</v>
      </c>
      <c r="C2" s="33"/>
      <c r="D2" s="33"/>
      <c r="E2" s="33"/>
      <c r="F2" s="33"/>
      <c r="G2" s="33"/>
      <c r="H2" s="33"/>
      <c r="I2" s="33"/>
    </row>
    <row r="3" spans="2:9" x14ac:dyDescent="0.25">
      <c r="B3" s="34" t="s">
        <v>14</v>
      </c>
      <c r="C3" s="34"/>
      <c r="D3" s="34"/>
      <c r="E3" s="34"/>
      <c r="F3" s="34"/>
      <c r="G3" s="34"/>
      <c r="H3" s="34"/>
      <c r="I3" s="34"/>
    </row>
    <row r="4" spans="2:9" x14ac:dyDescent="0.25">
      <c r="B4" s="34" t="s">
        <v>12</v>
      </c>
      <c r="C4" s="34"/>
      <c r="D4" s="34"/>
      <c r="E4" s="34"/>
      <c r="F4" s="34"/>
      <c r="G4" s="34"/>
      <c r="H4" s="34"/>
      <c r="I4" s="34"/>
    </row>
    <row r="5" spans="2:9" x14ac:dyDescent="0.25">
      <c r="B5" s="34" t="s">
        <v>19</v>
      </c>
      <c r="C5" s="34"/>
      <c r="D5" s="34"/>
      <c r="E5" s="34"/>
      <c r="F5" s="34"/>
      <c r="G5" s="34"/>
      <c r="H5" s="34"/>
      <c r="I5" s="34"/>
    </row>
    <row r="6" spans="2:9" ht="30.75" customHeight="1" thickBot="1" x14ac:dyDescent="0.3">
      <c r="B6" s="34" t="s">
        <v>22</v>
      </c>
      <c r="C6" s="34"/>
      <c r="D6" s="34"/>
      <c r="E6" s="34"/>
      <c r="F6" s="34"/>
      <c r="G6" s="34"/>
      <c r="H6" s="9"/>
      <c r="I6" s="8"/>
    </row>
    <row r="7" spans="2:9" ht="15.75" thickBot="1" x14ac:dyDescent="0.3">
      <c r="B7" s="41" t="s">
        <v>2</v>
      </c>
      <c r="C7" s="42"/>
      <c r="D7" s="42"/>
      <c r="E7" s="42"/>
      <c r="F7" s="25" t="s">
        <v>10</v>
      </c>
    </row>
    <row r="8" spans="2:9" ht="15" customHeight="1" x14ac:dyDescent="0.25">
      <c r="B8" s="10" t="s">
        <v>3</v>
      </c>
      <c r="C8" s="11" t="s">
        <v>0</v>
      </c>
      <c r="D8" s="11" t="s">
        <v>1</v>
      </c>
      <c r="E8" s="13" t="s">
        <v>17</v>
      </c>
      <c r="F8" s="26"/>
    </row>
    <row r="9" spans="2:9" ht="15" customHeight="1" thickBot="1" x14ac:dyDescent="0.3">
      <c r="B9" s="21">
        <v>0</v>
      </c>
      <c r="C9" s="23">
        <f>IF((B9*0.315)&lt;100,100,(B9*0.315))</f>
        <v>100</v>
      </c>
      <c r="D9" s="2">
        <f>SUM(B9*0.1)</f>
        <v>0</v>
      </c>
      <c r="E9" s="2">
        <f>B9*0.06045</f>
        <v>0</v>
      </c>
      <c r="F9" s="27">
        <f>SUM(C9:E9)</f>
        <v>100</v>
      </c>
    </row>
    <row r="10" spans="2:9" ht="15.75" thickBot="1" x14ac:dyDescent="0.3"/>
    <row r="11" spans="2:9" ht="15.75" thickBot="1" x14ac:dyDescent="0.3">
      <c r="B11" s="35" t="s">
        <v>4</v>
      </c>
      <c r="C11" s="36"/>
      <c r="D11" s="36"/>
      <c r="E11" s="36"/>
      <c r="F11" s="36"/>
      <c r="G11" s="36"/>
      <c r="H11" s="37"/>
      <c r="I11" s="5" t="s">
        <v>10</v>
      </c>
    </row>
    <row r="12" spans="2:9" x14ac:dyDescent="0.25">
      <c r="B12" s="10" t="s">
        <v>3</v>
      </c>
      <c r="C12" s="11" t="s">
        <v>5</v>
      </c>
      <c r="D12" s="11" t="s">
        <v>6</v>
      </c>
      <c r="E12" s="11" t="s">
        <v>7</v>
      </c>
      <c r="F12" s="11" t="s">
        <v>8</v>
      </c>
      <c r="G12" s="11" t="s">
        <v>1</v>
      </c>
      <c r="H12" s="14" t="s">
        <v>17</v>
      </c>
      <c r="I12" s="6"/>
    </row>
    <row r="13" spans="2:9" x14ac:dyDescent="0.25">
      <c r="B13" s="4"/>
      <c r="C13" s="1"/>
      <c r="D13" s="22"/>
      <c r="E13" s="22"/>
      <c r="F13" s="22"/>
      <c r="G13" s="1"/>
      <c r="H13" s="19"/>
      <c r="I13" s="6"/>
    </row>
    <row r="14" spans="2:9" hidden="1" x14ac:dyDescent="0.25">
      <c r="B14" s="4"/>
      <c r="C14" s="1"/>
      <c r="D14" s="22" t="b">
        <v>0</v>
      </c>
      <c r="E14" s="22" t="b">
        <v>0</v>
      </c>
      <c r="F14" s="22" t="b">
        <v>0</v>
      </c>
      <c r="G14" s="1"/>
      <c r="H14" s="19"/>
      <c r="I14" s="6"/>
    </row>
    <row r="15" spans="2:9" ht="15.75" thickBot="1" x14ac:dyDescent="0.3">
      <c r="B15" s="21">
        <v>0</v>
      </c>
      <c r="C15" s="2">
        <f>IF((B15*0.165)&lt;100,100,(B15*0.165))</f>
        <v>100</v>
      </c>
      <c r="D15" s="2">
        <f>IF(AND(D14=TRUE,B15&gt;1000),B15*0.05, IF(AND(D14=TRUE,B15&lt;=1000),50,0))</f>
        <v>0</v>
      </c>
      <c r="E15" s="2">
        <f>IF(AND(E14=TRUE,B15&gt;1000),B15*0.05, IF(AND(E14=TRUE,B15&lt;=1000),50,0))</f>
        <v>0</v>
      </c>
      <c r="F15" s="2">
        <f>IF(AND(F14=TRUE,B15&gt;1000),B15*0.05, IF(AND(F14=TRUE,B15&lt;=1000),50,0))</f>
        <v>0</v>
      </c>
      <c r="G15" s="2">
        <f>SUM(B15*0.1)</f>
        <v>0</v>
      </c>
      <c r="H15" s="3">
        <f>B15*0.06045</f>
        <v>0</v>
      </c>
      <c r="I15" s="7">
        <f>SUM(C15:H15)</f>
        <v>100</v>
      </c>
    </row>
    <row r="16" spans="2:9" ht="15.75" thickBot="1" x14ac:dyDescent="0.3"/>
    <row r="17" spans="2:9" ht="15.75" thickBot="1" x14ac:dyDescent="0.3">
      <c r="B17" s="38" t="s">
        <v>9</v>
      </c>
      <c r="C17" s="39"/>
      <c r="D17" s="39"/>
      <c r="E17" s="39"/>
      <c r="F17" s="39"/>
      <c r="G17" s="39"/>
      <c r="H17" s="40"/>
      <c r="I17" s="16" t="s">
        <v>10</v>
      </c>
    </row>
    <row r="18" spans="2:9" x14ac:dyDescent="0.25">
      <c r="B18" s="10" t="s">
        <v>3</v>
      </c>
      <c r="C18" s="11" t="s">
        <v>5</v>
      </c>
      <c r="D18" s="11" t="s">
        <v>6</v>
      </c>
      <c r="E18" s="11" t="s">
        <v>7</v>
      </c>
      <c r="F18" s="11" t="s">
        <v>8</v>
      </c>
      <c r="G18" s="11" t="s">
        <v>1</v>
      </c>
      <c r="H18" s="13" t="s">
        <v>17</v>
      </c>
      <c r="I18" s="17"/>
    </row>
    <row r="19" spans="2:9" x14ac:dyDescent="0.25">
      <c r="B19" s="4"/>
      <c r="C19" s="1"/>
      <c r="D19" s="22"/>
      <c r="E19" s="22"/>
      <c r="F19" s="22"/>
      <c r="G19" s="1"/>
      <c r="H19" s="12"/>
      <c r="I19" s="17"/>
    </row>
    <row r="20" spans="2:9" hidden="1" x14ac:dyDescent="0.25">
      <c r="B20" s="4"/>
      <c r="C20" s="1"/>
      <c r="D20" s="22" t="b">
        <v>0</v>
      </c>
      <c r="E20" s="22" t="b">
        <v>0</v>
      </c>
      <c r="F20" s="22" t="b">
        <v>0</v>
      </c>
      <c r="G20" s="1"/>
      <c r="H20" s="12"/>
      <c r="I20" s="17"/>
    </row>
    <row r="21" spans="2:9" ht="15.75" thickBot="1" x14ac:dyDescent="0.3">
      <c r="B21" s="21">
        <v>0</v>
      </c>
      <c r="C21" s="2">
        <f>IF((B21*0.165)&lt;100,100,(B21*0.165))</f>
        <v>100</v>
      </c>
      <c r="D21" s="2">
        <f>IF(AND(D20=TRUE,B21&gt;1000),B21*0.05, IF(AND(D20=TRUE,B21&lt;=1000),50,0))</f>
        <v>0</v>
      </c>
      <c r="E21" s="2">
        <f>IF(AND(E20=TRUE,B21&gt;1000),B21*0.05, IF(AND(E20=TRUE,B21&lt;=1000),50,0))</f>
        <v>0</v>
      </c>
      <c r="F21" s="2">
        <f>IF(AND(F20=TRUE,B21&gt;1000),B21*0.05, IF(AND(F20=TRUE,B21&lt;=1000),50,0))</f>
        <v>0</v>
      </c>
      <c r="G21" s="2">
        <f>SUM(B21*0.1)</f>
        <v>0</v>
      </c>
      <c r="H21" s="2">
        <f>B21*0.09475</f>
        <v>0</v>
      </c>
      <c r="I21" s="18">
        <f>SUM(C21:H21)</f>
        <v>100</v>
      </c>
    </row>
    <row r="22" spans="2:9" ht="15.75" thickBot="1" x14ac:dyDescent="0.3">
      <c r="B22" s="28"/>
      <c r="C22" s="29"/>
      <c r="D22" s="29"/>
      <c r="E22" s="29"/>
      <c r="F22" s="29"/>
      <c r="G22" s="29"/>
      <c r="H22" s="29"/>
      <c r="I22" s="30"/>
    </row>
    <row r="23" spans="2:9" ht="15.75" thickBot="1" x14ac:dyDescent="0.3">
      <c r="B23" s="46" t="s">
        <v>20</v>
      </c>
      <c r="C23" s="47"/>
      <c r="D23" s="47"/>
      <c r="E23" s="47"/>
      <c r="F23" s="47"/>
      <c r="G23" s="47"/>
      <c r="H23" s="48"/>
      <c r="I23" s="16" t="s">
        <v>10</v>
      </c>
    </row>
    <row r="24" spans="2:9" x14ac:dyDescent="0.25">
      <c r="B24" s="10" t="s">
        <v>3</v>
      </c>
      <c r="C24" s="11" t="s">
        <v>5</v>
      </c>
      <c r="D24" s="11" t="s">
        <v>6</v>
      </c>
      <c r="E24" s="11" t="s">
        <v>7</v>
      </c>
      <c r="F24" s="11" t="s">
        <v>8</v>
      </c>
      <c r="G24" s="11" t="s">
        <v>1</v>
      </c>
      <c r="H24" s="13" t="s">
        <v>17</v>
      </c>
      <c r="I24" s="17"/>
    </row>
    <row r="25" spans="2:9" x14ac:dyDescent="0.25">
      <c r="B25" s="4"/>
      <c r="C25" s="1"/>
      <c r="D25" s="22"/>
      <c r="E25" s="22"/>
      <c r="F25" s="22"/>
      <c r="G25" s="1"/>
      <c r="H25" s="22"/>
      <c r="I25" s="17"/>
    </row>
    <row r="26" spans="2:9" ht="17.25" hidden="1" customHeight="1" x14ac:dyDescent="0.25">
      <c r="B26" s="4"/>
      <c r="C26" s="1"/>
      <c r="D26" s="22" t="b">
        <v>0</v>
      </c>
      <c r="E26" s="22" t="b">
        <v>0</v>
      </c>
      <c r="F26" s="22" t="b">
        <v>0</v>
      </c>
      <c r="G26" s="1"/>
      <c r="H26" s="31" t="b">
        <v>0</v>
      </c>
      <c r="I26" s="17"/>
    </row>
    <row r="27" spans="2:9" ht="15.75" thickBot="1" x14ac:dyDescent="0.3">
      <c r="B27" s="21"/>
      <c r="C27" s="2">
        <f>IF((B27*0.165)&lt;100,100,(B27*0.165))</f>
        <v>100</v>
      </c>
      <c r="D27" s="2">
        <f>IF(AND(D26=TRUE,B27&gt;1000),B27*0.05, IF(AND(D26=TRUE,B27&lt;=1000),50,0))</f>
        <v>0</v>
      </c>
      <c r="E27" s="2">
        <f>IF(AND(E26=TRUE,B27&gt;1000),B27*0.05, IF(AND(E26=TRUE,B27&lt;=1000),50,0))</f>
        <v>0</v>
      </c>
      <c r="F27" s="2">
        <f>IF(AND(F26=TRUE,B27&gt;1000),B27*0.05, IF(AND(F26=TRUE,B27&lt;=1000),50,0))</f>
        <v>0</v>
      </c>
      <c r="G27" s="2">
        <f>SUM(B27*0.1)</f>
        <v>0</v>
      </c>
      <c r="H27" s="2">
        <f>IF(H26=FALSE,B27*0.06045,0)</f>
        <v>0</v>
      </c>
      <c r="I27" s="18">
        <f>SUM(C27:H27)</f>
        <v>100</v>
      </c>
    </row>
    <row r="28" spans="2:9" ht="15.75" thickBot="1" x14ac:dyDescent="0.3">
      <c r="B28" s="28"/>
      <c r="C28" s="29"/>
      <c r="D28" s="29"/>
      <c r="E28" s="29"/>
      <c r="F28" s="29"/>
      <c r="G28" s="29"/>
      <c r="H28" s="29"/>
      <c r="I28" s="30"/>
    </row>
    <row r="29" spans="2:9" ht="15.75" thickBot="1" x14ac:dyDescent="0.3">
      <c r="B29" s="49" t="s">
        <v>21</v>
      </c>
      <c r="C29" s="50"/>
      <c r="D29" s="50"/>
      <c r="E29" s="51"/>
      <c r="F29" s="24"/>
      <c r="G29" s="29"/>
      <c r="H29" s="29"/>
      <c r="I29" s="30"/>
    </row>
    <row r="30" spans="2:9" x14ac:dyDescent="0.25">
      <c r="B30" s="10" t="s">
        <v>3</v>
      </c>
      <c r="C30" s="11" t="s">
        <v>5</v>
      </c>
      <c r="D30" s="11" t="s">
        <v>1</v>
      </c>
      <c r="E30" s="15" t="s">
        <v>17</v>
      </c>
      <c r="F30" s="17" t="s">
        <v>10</v>
      </c>
      <c r="G30" s="29"/>
      <c r="H30" s="29"/>
      <c r="I30" s="30"/>
    </row>
    <row r="31" spans="2:9" ht="15.75" thickBot="1" x14ac:dyDescent="0.3">
      <c r="B31" s="21">
        <v>0</v>
      </c>
      <c r="C31" s="2">
        <f>IF((B31*0.045)&lt;80,80,(B31*0.045))</f>
        <v>80</v>
      </c>
      <c r="D31" s="2">
        <f>IF((C31*0.25)&lt;20,20,(C31*0.25))</f>
        <v>20</v>
      </c>
      <c r="E31" s="2">
        <f>B31*0.0441</f>
        <v>0</v>
      </c>
      <c r="F31" s="18">
        <f>SUM(C31:E31)</f>
        <v>100</v>
      </c>
      <c r="G31" s="29"/>
      <c r="H31" s="29"/>
      <c r="I31" s="30"/>
    </row>
    <row r="32" spans="2:9" ht="15.75" thickBot="1" x14ac:dyDescent="0.3"/>
    <row r="33" spans="2:6" ht="15.75" thickBot="1" x14ac:dyDescent="0.3">
      <c r="B33" s="43" t="s">
        <v>15</v>
      </c>
      <c r="C33" s="44"/>
      <c r="D33" s="44"/>
      <c r="E33" s="45"/>
      <c r="F33" s="24"/>
    </row>
    <row r="34" spans="2:6" x14ac:dyDescent="0.25">
      <c r="B34" s="10" t="s">
        <v>3</v>
      </c>
      <c r="C34" s="11" t="s">
        <v>5</v>
      </c>
      <c r="D34" s="11" t="s">
        <v>1</v>
      </c>
      <c r="E34" s="15" t="s">
        <v>17</v>
      </c>
      <c r="F34" s="17" t="s">
        <v>10</v>
      </c>
    </row>
    <row r="35" spans="2:6" ht="15.75" thickBot="1" x14ac:dyDescent="0.3">
      <c r="B35" s="21">
        <v>0</v>
      </c>
      <c r="C35" s="2">
        <f>IF((B35*0.027)&lt;80,80,(B35*0.027))</f>
        <v>80</v>
      </c>
      <c r="D35" s="2">
        <f>IF((C35*0.25)&lt;20,20,(C35*0.25))</f>
        <v>20</v>
      </c>
      <c r="E35" s="2">
        <f>B35*0.2405</f>
        <v>0</v>
      </c>
      <c r="F35" s="18">
        <f>SUM(C35:E35)</f>
        <v>100</v>
      </c>
    </row>
    <row r="39" spans="2:6" x14ac:dyDescent="0.25">
      <c r="B39" s="20" t="s">
        <v>16</v>
      </c>
      <c r="C39" s="20"/>
    </row>
    <row r="40" spans="2:6" x14ac:dyDescent="0.25">
      <c r="B40" s="20" t="s">
        <v>18</v>
      </c>
    </row>
  </sheetData>
  <sheetProtection algorithmName="SHA-512" hashValue="Zg07/T33HCcqRl34sF2+HB5w/LLpNj0HAohLoNfOA99m6FNPVn6tjWxdahh7H+50Sthu78uYUPPIA1x/MXmplA==" saltValue="z2JUpYZcoyBNCvpwgn/wwA==" spinCount="100000" sheet="1" objects="1" scenarios="1"/>
  <mergeCells count="12">
    <mergeCell ref="B11:H11"/>
    <mergeCell ref="B17:H17"/>
    <mergeCell ref="B7:E7"/>
    <mergeCell ref="B33:E33"/>
    <mergeCell ref="B23:H23"/>
    <mergeCell ref="B29:E29"/>
    <mergeCell ref="B1:I1"/>
    <mergeCell ref="B2:I2"/>
    <mergeCell ref="B3:I3"/>
    <mergeCell ref="B4:I4"/>
    <mergeCell ref="B6:G6"/>
    <mergeCell ref="B5:I5"/>
  </mergeCells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locked="0" defaultSize="0" autoFill="0" autoLine="0" autoPict="0" altText="Yes">
                <anchor moveWithCells="1">
                  <from>
                    <xdr:col>3</xdr:col>
                    <xdr:colOff>228600</xdr:colOff>
                    <xdr:row>11</xdr:row>
                    <xdr:rowOff>171450</xdr:rowOff>
                  </from>
                  <to>
                    <xdr:col>3</xdr:col>
                    <xdr:colOff>590550</xdr:colOff>
                    <xdr:row>12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locked="0" defaultSize="0" autoFill="0" autoLine="0" autoPict="0" altText="Yes">
                <anchor moveWithCells="1">
                  <from>
                    <xdr:col>4</xdr:col>
                    <xdr:colOff>190500</xdr:colOff>
                    <xdr:row>12</xdr:row>
                    <xdr:rowOff>0</xdr:rowOff>
                  </from>
                  <to>
                    <xdr:col>4</xdr:col>
                    <xdr:colOff>685800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5</xdr:col>
                    <xdr:colOff>180975</xdr:colOff>
                    <xdr:row>12</xdr:row>
                    <xdr:rowOff>0</xdr:rowOff>
                  </from>
                  <to>
                    <xdr:col>6</xdr:col>
                    <xdr:colOff>38100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3</xdr:col>
                    <xdr:colOff>28575</xdr:colOff>
                    <xdr:row>17</xdr:row>
                    <xdr:rowOff>104775</xdr:rowOff>
                  </from>
                  <to>
                    <xdr:col>3</xdr:col>
                    <xdr:colOff>342900</xdr:colOff>
                    <xdr:row>20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4</xdr:col>
                    <xdr:colOff>219075</xdr:colOff>
                    <xdr:row>17</xdr:row>
                    <xdr:rowOff>171450</xdr:rowOff>
                  </from>
                  <to>
                    <xdr:col>4</xdr:col>
                    <xdr:colOff>495300</xdr:colOff>
                    <xdr:row>18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9" name="Check Box 8">
              <controlPr defaultSize="0" autoFill="0" autoLine="0" autoPict="0">
                <anchor moveWithCells="1">
                  <from>
                    <xdr:col>5</xdr:col>
                    <xdr:colOff>171450</xdr:colOff>
                    <xdr:row>17</xdr:row>
                    <xdr:rowOff>171450</xdr:rowOff>
                  </from>
                  <to>
                    <xdr:col>6</xdr:col>
                    <xdr:colOff>28575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0" name="Check Box 12">
              <controlPr defaultSize="0" autoFill="0" autoLine="0" autoPict="0">
                <anchor moveWithCells="1">
                  <from>
                    <xdr:col>3</xdr:col>
                    <xdr:colOff>28575</xdr:colOff>
                    <xdr:row>23</xdr:row>
                    <xdr:rowOff>104775</xdr:rowOff>
                  </from>
                  <to>
                    <xdr:col>3</xdr:col>
                    <xdr:colOff>342900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1" name="Check Box 13">
              <controlPr defaultSize="0" autoFill="0" autoLine="0" autoPict="0">
                <anchor moveWithCells="1">
                  <from>
                    <xdr:col>4</xdr:col>
                    <xdr:colOff>219075</xdr:colOff>
                    <xdr:row>23</xdr:row>
                    <xdr:rowOff>171450</xdr:rowOff>
                  </from>
                  <to>
                    <xdr:col>4</xdr:col>
                    <xdr:colOff>495300</xdr:colOff>
                    <xdr:row>24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2" name="Check Box 14">
              <controlPr defaultSize="0" autoFill="0" autoLine="0" autoPict="0">
                <anchor moveWithCells="1">
                  <from>
                    <xdr:col>5</xdr:col>
                    <xdr:colOff>171450</xdr:colOff>
                    <xdr:row>23</xdr:row>
                    <xdr:rowOff>171450</xdr:rowOff>
                  </from>
                  <to>
                    <xdr:col>6</xdr:col>
                    <xdr:colOff>28575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3" name="Check Box 15">
              <controlPr defaultSize="0" autoFill="0" autoLine="0" autoPict="0" altText="Pool or Solar Panel">
                <anchor moveWithCells="1">
                  <from>
                    <xdr:col>7</xdr:col>
                    <xdr:colOff>114300</xdr:colOff>
                    <xdr:row>23</xdr:row>
                    <xdr:rowOff>171450</xdr:rowOff>
                  </from>
                  <to>
                    <xdr:col>8</xdr:col>
                    <xdr:colOff>76200</xdr:colOff>
                    <xdr:row>24</xdr:row>
                    <xdr:rowOff>171450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D0EC0DBA64C3F4AB8731BC0B9C6A534" ma:contentTypeVersion="8" ma:contentTypeDescription="Create a new document." ma:contentTypeScope="" ma:versionID="9b0ddcb9dcbc89a826793a1f7256ddf2">
  <xsd:schema xmlns:xsd="http://www.w3.org/2001/XMLSchema" xmlns:xs="http://www.w3.org/2001/XMLSchema" xmlns:p="http://schemas.microsoft.com/office/2006/metadata/properties" xmlns:ns3="ea4069d0-6fa8-48ba-a231-6c38ca826748" targetNamespace="http://schemas.microsoft.com/office/2006/metadata/properties" ma:root="true" ma:fieldsID="9fc3720e1f944d4136d542fd144651e3" ns3:_="">
    <xsd:import namespace="ea4069d0-6fa8-48ba-a231-6c38ca82674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4069d0-6fa8-48ba-a231-6c38ca82674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FDFBB81-7CA8-46FD-A50C-461E7D2AF62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DFFF8E4-E9AF-4386-84BE-5BD2A7C0C18C}">
  <ds:schemaRefs>
    <ds:schemaRef ds:uri="http://schemas.microsoft.com/office/infopath/2007/PartnerControl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schemas.microsoft.com/office/2006/metadata/properties"/>
    <ds:schemaRef ds:uri="ea4069d0-6fa8-48ba-a231-6c38ca826748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39CFDA32-E334-47DA-8F29-2D1B2158429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a4069d0-6fa8-48ba-a231-6c38ca82674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Residential Fee Calculator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Cardona</dc:creator>
  <cp:lastModifiedBy>Robert Cardona</cp:lastModifiedBy>
  <dcterms:created xsi:type="dcterms:W3CDTF">2019-06-11T14:52:18Z</dcterms:created>
  <dcterms:modified xsi:type="dcterms:W3CDTF">2020-01-24T20:06:18Z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0x010100AD0EC0DBA64C3F4AB8731BC0B9C6A534</vt:lpwstr>
  </property>
</Properties>
</file>